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85" windowHeight="6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<sst xmlns="http://schemas.openxmlformats.org/spreadsheetml/2006/main" count="32" uniqueCount="13">
  <si>
    <t>kW (Output)</t>
  </si>
  <si>
    <t>Gasoline</t>
  </si>
  <si>
    <t>Nat Gas</t>
  </si>
  <si>
    <t>Gal/Hr</t>
  </si>
  <si>
    <t xml:space="preserve">   No Load</t>
  </si>
  <si>
    <t>Cu Ft/Hr</t>
  </si>
  <si>
    <t xml:space="preserve">   LPG</t>
  </si>
  <si>
    <t xml:space="preserve">  LPG</t>
  </si>
  <si>
    <t xml:space="preserve"> Gal/Hr</t>
  </si>
  <si>
    <t xml:space="preserve"> Lbs/Hr</t>
  </si>
  <si>
    <t xml:space="preserve"> Diesel</t>
  </si>
  <si>
    <t xml:space="preserve">      KW</t>
  </si>
  <si>
    <t xml:space="preserve">   (Output)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</si>
</sst>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Eurostile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sz val="8"/>
      <color indexed="10"/>
      <name val="Eurostile"/>
      <family val="2"/>
    </font>
    <font>
      <b/>
      <sz val="11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u val="single"/>
      <sz val="9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3" fillId="0" borderId="4" xfId="0" applyFont="1" applyBorder="1" applyAlignment="1">
      <alignment horizontal="center"/>
    </xf>
    <xf numFmtId="164" fontId="14" fillId="0" borderId="4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16" fillId="0" borderId="4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5" xfId="0" applyFont="1" applyBorder="1" applyAlignment="1">
      <alignment horizontal="center"/>
    </xf>
    <xf numFmtId="164" fontId="14" fillId="0" borderId="5" xfId="0" applyNumberFormat="1" applyFont="1" applyBorder="1" applyAlignment="1">
      <alignment/>
    </xf>
    <xf numFmtId="0" fontId="19" fillId="0" borderId="5" xfId="0" applyFont="1" applyBorder="1" applyAlignment="1">
      <alignment/>
    </xf>
    <xf numFmtId="164" fontId="19" fillId="0" borderId="5" xfId="0" applyNumberFormat="1" applyFont="1" applyBorder="1" applyAlignment="1">
      <alignment/>
    </xf>
    <xf numFmtId="2" fontId="19" fillId="0" borderId="4" xfId="0" applyNumberFormat="1" applyFont="1" applyBorder="1" applyAlignment="1">
      <alignment/>
    </xf>
    <xf numFmtId="164" fontId="19" fillId="0" borderId="4" xfId="0" applyNumberFormat="1" applyFont="1" applyBorder="1" applyAlignment="1">
      <alignment/>
    </xf>
    <xf numFmtId="1" fontId="20" fillId="0" borderId="5" xfId="0" applyNumberFormat="1" applyFont="1" applyBorder="1" applyAlignment="1">
      <alignment/>
    </xf>
    <xf numFmtId="1" fontId="20" fillId="0" borderId="4" xfId="0" applyNumberFormat="1" applyFont="1" applyBorder="1" applyAlignment="1">
      <alignment/>
    </xf>
    <xf numFmtId="0" fontId="21" fillId="0" borderId="5" xfId="0" applyFont="1" applyBorder="1" applyAlignment="1">
      <alignment/>
    </xf>
    <xf numFmtId="164" fontId="21" fillId="0" borderId="4" xfId="0" applyNumberFormat="1" applyFont="1" applyBorder="1" applyAlignment="1">
      <alignment/>
    </xf>
    <xf numFmtId="164" fontId="21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2" fontId="8" fillId="0" borderId="4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76200</xdr:rowOff>
    </xdr:from>
    <xdr:to>
      <xdr:col>7</xdr:col>
      <xdr:colOff>200025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4048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</xdr:row>
      <xdr:rowOff>104775</xdr:rowOff>
    </xdr:from>
    <xdr:to>
      <xdr:col>8</xdr:col>
      <xdr:colOff>0</xdr:colOff>
      <xdr:row>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590550"/>
          <a:ext cx="3781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Eurostile"/>
              <a:ea typeface="Eurostile"/>
              <a:cs typeface="Eurostile"/>
            </a:rPr>
            <a:t>FUEL CONSUMPTION TABLE 1-2000 KW                    </a:t>
          </a:r>
          <a:r>
            <a:rPr lang="en-US" cap="none" sz="800" b="0" i="0" u="none" baseline="0">
              <a:solidFill>
                <a:srgbClr val="FF0000"/>
              </a:solidFill>
              <a:latin typeface="Eurostile"/>
              <a:ea typeface="Eurostile"/>
              <a:cs typeface="Eurostile"/>
            </a:rPr>
            <a:t>p1 of 2</a:t>
          </a:r>
        </a:p>
      </xdr:txBody>
    </xdr:sp>
    <xdr:clientData/>
  </xdr:twoCellAnchor>
  <xdr:twoCellAnchor>
    <xdr:from>
      <xdr:col>1</xdr:col>
      <xdr:colOff>466725</xdr:colOff>
      <xdr:row>41</xdr:row>
      <xdr:rowOff>104775</xdr:rowOff>
    </xdr:from>
    <xdr:to>
      <xdr:col>7</xdr:col>
      <xdr:colOff>542925</xdr:colOff>
      <xdr:row>42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7800975"/>
          <a:ext cx="35623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FUEL CONSUMPTION TABLE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PAGE 2 OF 2</a:t>
          </a:r>
        </a:p>
      </xdr:txBody>
    </xdr:sp>
    <xdr:clientData/>
  </xdr:twoCellAnchor>
  <xdr:twoCellAnchor>
    <xdr:from>
      <xdr:col>4</xdr:col>
      <xdr:colOff>28575</xdr:colOff>
      <xdr:row>80</xdr:row>
      <xdr:rowOff>9525</xdr:rowOff>
    </xdr:from>
    <xdr:to>
      <xdr:col>8</xdr:col>
      <xdr:colOff>0</xdr:colOff>
      <xdr:row>80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52700" y="15135225"/>
          <a:ext cx="2295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Excell (Fuel Consumption Tables) 1-00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Epicntr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w.b.</a:t>
          </a:r>
        </a:p>
      </xdr:txBody>
    </xdr:sp>
    <xdr:clientData/>
  </xdr:twoCellAnchor>
  <xdr:twoCellAnchor>
    <xdr:from>
      <xdr:col>0</xdr:col>
      <xdr:colOff>28575</xdr:colOff>
      <xdr:row>39</xdr:row>
      <xdr:rowOff>19050</xdr:rowOff>
    </xdr:from>
    <xdr:to>
      <xdr:col>7</xdr:col>
      <xdr:colOff>542925</xdr:colOff>
      <xdr:row>40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7334250"/>
          <a:ext cx="47815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TO USE: Pick the kW that the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Generator will be Suppling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and read across to the correct fuel.
Gasoline numbers above 60 kW and LPG above 130 kW are for reference only.</a:t>
          </a:r>
        </a:p>
      </xdr:txBody>
    </xdr:sp>
    <xdr:clientData/>
  </xdr:twoCellAnchor>
  <xdr:twoCellAnchor>
    <xdr:from>
      <xdr:col>0</xdr:col>
      <xdr:colOff>66675</xdr:colOff>
      <xdr:row>80</xdr:row>
      <xdr:rowOff>28575</xdr:rowOff>
    </xdr:from>
    <xdr:to>
      <xdr:col>3</xdr:col>
      <xdr:colOff>552450</xdr:colOff>
      <xdr:row>82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15154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 engines based on BSFC of 0.50 
Diesel engines based on BSFC 0.39 to 0.36</a:t>
          </a:r>
        </a:p>
      </xdr:txBody>
    </xdr:sp>
    <xdr:clientData/>
  </xdr:twoCellAnchor>
  <xdr:twoCellAnchor>
    <xdr:from>
      <xdr:col>0</xdr:col>
      <xdr:colOff>66675</xdr:colOff>
      <xdr:row>41</xdr:row>
      <xdr:rowOff>57150</xdr:rowOff>
    </xdr:from>
    <xdr:to>
      <xdr:col>1</xdr:col>
      <xdr:colOff>523875</xdr:colOff>
      <xdr:row>42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75335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0"/>
  <sheetViews>
    <sheetView tabSelected="1" workbookViewId="0" topLeftCell="A1">
      <selection activeCell="I49" sqref="I49"/>
    </sheetView>
  </sheetViews>
  <sheetFormatPr defaultColWidth="9.140625" defaultRowHeight="12.75"/>
  <cols>
    <col min="1" max="1" width="11.7109375" style="0" customWidth="1"/>
    <col min="2" max="9" width="8.7109375" style="0" customWidth="1"/>
  </cols>
  <sheetData>
    <row r="5" ht="13.5" thickBot="1"/>
    <row r="6" spans="1:8" ht="15.75" customHeight="1" thickTop="1">
      <c r="A6" s="1" t="s">
        <v>11</v>
      </c>
      <c r="B6" s="3" t="s">
        <v>1</v>
      </c>
      <c r="C6" s="6" t="s">
        <v>6</v>
      </c>
      <c r="D6" s="6" t="s">
        <v>6</v>
      </c>
      <c r="E6" s="6" t="s">
        <v>7</v>
      </c>
      <c r="F6" s="4" t="s">
        <v>2</v>
      </c>
      <c r="G6" s="5" t="s">
        <v>10</v>
      </c>
      <c r="H6" s="7" t="s">
        <v>10</v>
      </c>
    </row>
    <row r="7" spans="1:8" ht="15.75" customHeight="1" thickBot="1">
      <c r="A7" s="17" t="s">
        <v>12</v>
      </c>
      <c r="B7" s="18" t="s">
        <v>8</v>
      </c>
      <c r="C7" s="19" t="s">
        <v>5</v>
      </c>
      <c r="D7" s="19" t="s">
        <v>9</v>
      </c>
      <c r="E7" s="19" t="s">
        <v>8</v>
      </c>
      <c r="F7" s="20" t="s">
        <v>5</v>
      </c>
      <c r="G7" s="21" t="s">
        <v>8</v>
      </c>
      <c r="H7" s="22" t="s">
        <v>9</v>
      </c>
    </row>
    <row r="8" spans="1:8" ht="15" customHeight="1" thickTop="1">
      <c r="A8" s="16" t="s">
        <v>4</v>
      </c>
      <c r="B8" s="34">
        <v>0.18</v>
      </c>
      <c r="C8" s="31">
        <v>9.1</v>
      </c>
      <c r="D8" s="31">
        <v>1.1</v>
      </c>
      <c r="E8" s="31">
        <v>0.3</v>
      </c>
      <c r="F8" s="29">
        <v>24.1</v>
      </c>
      <c r="G8" s="25">
        <v>0.16</v>
      </c>
      <c r="H8" s="26">
        <v>1.17</v>
      </c>
    </row>
    <row r="9" spans="1:8" ht="15" customHeight="1">
      <c r="A9" s="8">
        <v>1</v>
      </c>
      <c r="B9" s="35">
        <f>((A9*1.6*0.5*20500)/(127100))+0.2</f>
        <v>0.32903225806451614</v>
      </c>
      <c r="C9" s="32">
        <f>((A9*14221)/2513)+9.4</f>
        <v>15.058973338639078</v>
      </c>
      <c r="D9" s="32">
        <f>C9/8.55</f>
        <v>1.761283431419775</v>
      </c>
      <c r="E9" s="32">
        <f>C9/36.3</f>
        <v>0.4148477503757322</v>
      </c>
      <c r="F9" s="30">
        <f>((A9*14221)/950)+24.1</f>
        <v>39.06947368421053</v>
      </c>
      <c r="G9" s="27">
        <f>H9/7.2</f>
        <v>0.24916666666666668</v>
      </c>
      <c r="H9" s="28">
        <f>((A9*1.6*0.39))+1.17</f>
        <v>1.794</v>
      </c>
    </row>
    <row r="10" spans="1:8" ht="15" customHeight="1">
      <c r="A10" s="8">
        <v>2</v>
      </c>
      <c r="B10" s="35">
        <f aca="true" t="shared" si="0" ref="B10:B39">((A10*1.6*0.5*20500)/(127100))+0.2</f>
        <v>0.45806451612903226</v>
      </c>
      <c r="C10" s="32">
        <f aca="true" t="shared" si="1" ref="C10:C30">((A10*14221)/2513)+9.4</f>
        <v>20.717946677278153</v>
      </c>
      <c r="D10" s="32">
        <f aca="true" t="shared" si="2" ref="D10:D39">C10/8.55</f>
        <v>2.423151658161187</v>
      </c>
      <c r="E10" s="32">
        <f aca="true" t="shared" si="3" ref="E10:E39">C10/36.3</f>
        <v>0.5707423327073872</v>
      </c>
      <c r="F10" s="30">
        <f aca="true" t="shared" si="4" ref="F10:F39">((A10*14221)/950)+24.1</f>
        <v>54.038947368421056</v>
      </c>
      <c r="G10" s="27">
        <f aca="true" t="shared" si="5" ref="G10:G39">H10/7.2</f>
        <v>0.3358333333333334</v>
      </c>
      <c r="H10" s="28">
        <f aca="true" t="shared" si="6" ref="H10:H34">((A10*1.6*0.39))+1.17</f>
        <v>2.418</v>
      </c>
    </row>
    <row r="11" spans="1:8" ht="15" customHeight="1">
      <c r="A11" s="8">
        <v>3</v>
      </c>
      <c r="B11" s="35">
        <f t="shared" si="0"/>
        <v>0.5870967741935484</v>
      </c>
      <c r="C11" s="32">
        <f t="shared" si="1"/>
        <v>26.37692001591723</v>
      </c>
      <c r="D11" s="32">
        <f t="shared" si="2"/>
        <v>3.0850198849025996</v>
      </c>
      <c r="E11" s="32">
        <f t="shared" si="3"/>
        <v>0.7266369150390422</v>
      </c>
      <c r="F11" s="30">
        <f t="shared" si="4"/>
        <v>69.00842105263158</v>
      </c>
      <c r="G11" s="27">
        <f t="shared" si="5"/>
        <v>0.42250000000000004</v>
      </c>
      <c r="H11" s="28">
        <f t="shared" si="6"/>
        <v>3.0420000000000003</v>
      </c>
    </row>
    <row r="12" spans="1:8" ht="15" customHeight="1">
      <c r="A12" s="8">
        <v>4</v>
      </c>
      <c r="B12" s="35">
        <f t="shared" si="0"/>
        <v>0.7161290322580645</v>
      </c>
      <c r="C12" s="32">
        <f t="shared" si="1"/>
        <v>32.03589335455631</v>
      </c>
      <c r="D12" s="32">
        <f t="shared" si="2"/>
        <v>3.7468881116440125</v>
      </c>
      <c r="E12" s="32">
        <f t="shared" si="3"/>
        <v>0.8825314973706972</v>
      </c>
      <c r="F12" s="30">
        <f t="shared" si="4"/>
        <v>83.9778947368421</v>
      </c>
      <c r="G12" s="27">
        <f t="shared" si="5"/>
        <v>0.5091666666666667</v>
      </c>
      <c r="H12" s="28">
        <f t="shared" si="6"/>
        <v>3.6660000000000004</v>
      </c>
    </row>
    <row r="13" spans="1:8" ht="15" customHeight="1">
      <c r="A13" s="8">
        <v>5</v>
      </c>
      <c r="B13" s="35">
        <f t="shared" si="0"/>
        <v>0.8451612903225807</v>
      </c>
      <c r="C13" s="32">
        <f t="shared" si="1"/>
        <v>37.69486669319539</v>
      </c>
      <c r="D13" s="32">
        <f t="shared" si="2"/>
        <v>4.408756338385425</v>
      </c>
      <c r="E13" s="32">
        <f t="shared" si="3"/>
        <v>1.0384260797023523</v>
      </c>
      <c r="F13" s="30">
        <f t="shared" si="4"/>
        <v>98.94736842105263</v>
      </c>
      <c r="G13" s="27">
        <f t="shared" si="5"/>
        <v>0.5958333333333333</v>
      </c>
      <c r="H13" s="28">
        <f t="shared" si="6"/>
        <v>4.29</v>
      </c>
    </row>
    <row r="14" spans="1:8" ht="15" customHeight="1">
      <c r="A14" s="8">
        <v>6</v>
      </c>
      <c r="B14" s="36">
        <f t="shared" si="0"/>
        <v>0.9741935483870969</v>
      </c>
      <c r="C14" s="32">
        <f t="shared" si="1"/>
        <v>43.35384003183446</v>
      </c>
      <c r="D14" s="32">
        <f t="shared" si="2"/>
        <v>5.0706245651268365</v>
      </c>
      <c r="E14" s="32">
        <f t="shared" si="3"/>
        <v>1.1943206620340072</v>
      </c>
      <c r="F14" s="30">
        <f t="shared" si="4"/>
        <v>113.91684210526316</v>
      </c>
      <c r="G14" s="27">
        <f t="shared" si="5"/>
        <v>0.6825000000000001</v>
      </c>
      <c r="H14" s="28">
        <f t="shared" si="6"/>
        <v>4.914000000000001</v>
      </c>
    </row>
    <row r="15" spans="1:8" ht="15" customHeight="1">
      <c r="A15" s="8">
        <v>7</v>
      </c>
      <c r="B15" s="36">
        <f t="shared" si="0"/>
        <v>1.103225806451613</v>
      </c>
      <c r="C15" s="32">
        <f t="shared" si="1"/>
        <v>49.01281337047354</v>
      </c>
      <c r="D15" s="32">
        <f t="shared" si="2"/>
        <v>5.73249279186825</v>
      </c>
      <c r="E15" s="32">
        <f t="shared" si="3"/>
        <v>1.3502152443656623</v>
      </c>
      <c r="F15" s="30">
        <f t="shared" si="4"/>
        <v>128.88631578947368</v>
      </c>
      <c r="G15" s="27">
        <f t="shared" si="5"/>
        <v>0.7691666666666667</v>
      </c>
      <c r="H15" s="28">
        <f t="shared" si="6"/>
        <v>5.538</v>
      </c>
    </row>
    <row r="16" spans="1:8" ht="15" customHeight="1">
      <c r="A16" s="8">
        <v>8</v>
      </c>
      <c r="B16" s="36">
        <f t="shared" si="0"/>
        <v>1.232258064516129</v>
      </c>
      <c r="C16" s="32">
        <f t="shared" si="1"/>
        <v>54.67178670911261</v>
      </c>
      <c r="D16" s="32">
        <f t="shared" si="2"/>
        <v>6.394361018609661</v>
      </c>
      <c r="E16" s="32">
        <f t="shared" si="3"/>
        <v>1.5061098266973172</v>
      </c>
      <c r="F16" s="30">
        <f t="shared" si="4"/>
        <v>143.8557894736842</v>
      </c>
      <c r="G16" s="27">
        <f t="shared" si="5"/>
        <v>0.8558333333333334</v>
      </c>
      <c r="H16" s="28">
        <f t="shared" si="6"/>
        <v>6.162000000000001</v>
      </c>
    </row>
    <row r="17" spans="1:8" ht="15" customHeight="1">
      <c r="A17" s="8">
        <v>9</v>
      </c>
      <c r="B17" s="36">
        <f t="shared" si="0"/>
        <v>1.3612903225806452</v>
      </c>
      <c r="C17" s="32">
        <f t="shared" si="1"/>
        <v>60.33076004775169</v>
      </c>
      <c r="D17" s="32">
        <f t="shared" si="2"/>
        <v>7.056229245351074</v>
      </c>
      <c r="E17" s="32">
        <f t="shared" si="3"/>
        <v>1.6620044090289723</v>
      </c>
      <c r="F17" s="30">
        <f t="shared" si="4"/>
        <v>158.82526315789474</v>
      </c>
      <c r="G17" s="27">
        <f t="shared" si="5"/>
        <v>0.9425</v>
      </c>
      <c r="H17" s="28">
        <f t="shared" si="6"/>
        <v>6.7860000000000005</v>
      </c>
    </row>
    <row r="18" spans="1:8" ht="15" customHeight="1">
      <c r="A18" s="8">
        <v>10</v>
      </c>
      <c r="B18" s="36">
        <f t="shared" si="0"/>
        <v>1.4903225806451612</v>
      </c>
      <c r="C18" s="32">
        <f t="shared" si="1"/>
        <v>65.98973338639077</v>
      </c>
      <c r="D18" s="32">
        <f t="shared" si="2"/>
        <v>7.718097472092487</v>
      </c>
      <c r="E18" s="32">
        <f t="shared" si="3"/>
        <v>1.8178989913606274</v>
      </c>
      <c r="F18" s="30">
        <f t="shared" si="4"/>
        <v>173.79473684210527</v>
      </c>
      <c r="G18" s="27">
        <f t="shared" si="5"/>
        <v>1.0291666666666666</v>
      </c>
      <c r="H18" s="28">
        <f t="shared" si="6"/>
        <v>7.41</v>
      </c>
    </row>
    <row r="19" spans="1:8" ht="15" customHeight="1">
      <c r="A19" s="8">
        <v>12</v>
      </c>
      <c r="B19" s="14">
        <f t="shared" si="0"/>
        <v>1.7483870967741937</v>
      </c>
      <c r="C19" s="32">
        <f t="shared" si="1"/>
        <v>77.30768006366893</v>
      </c>
      <c r="D19" s="32">
        <f t="shared" si="2"/>
        <v>9.041833925575313</v>
      </c>
      <c r="E19" s="32">
        <f t="shared" si="3"/>
        <v>2.1296881560239376</v>
      </c>
      <c r="F19" s="30">
        <f t="shared" si="4"/>
        <v>203.73368421052632</v>
      </c>
      <c r="G19" s="27">
        <f t="shared" si="5"/>
        <v>1.2025000000000001</v>
      </c>
      <c r="H19" s="28">
        <f t="shared" si="6"/>
        <v>8.658000000000001</v>
      </c>
    </row>
    <row r="20" spans="1:8" ht="15" customHeight="1">
      <c r="A20" s="8">
        <v>14</v>
      </c>
      <c r="B20" s="14">
        <f t="shared" si="0"/>
        <v>2.006451612903226</v>
      </c>
      <c r="C20" s="32">
        <f t="shared" si="1"/>
        <v>88.62562674094708</v>
      </c>
      <c r="D20" s="32">
        <f t="shared" si="2"/>
        <v>10.365570379058138</v>
      </c>
      <c r="E20" s="32">
        <f t="shared" si="3"/>
        <v>2.4414773206872478</v>
      </c>
      <c r="F20" s="30">
        <f t="shared" si="4"/>
        <v>233.67263157894737</v>
      </c>
      <c r="G20" s="27">
        <f t="shared" si="5"/>
        <v>1.3758333333333335</v>
      </c>
      <c r="H20" s="28">
        <f t="shared" si="6"/>
        <v>9.906</v>
      </c>
    </row>
    <row r="21" spans="1:8" ht="15" customHeight="1">
      <c r="A21" s="8">
        <v>16</v>
      </c>
      <c r="B21" s="14">
        <f t="shared" si="0"/>
        <v>2.264516129032258</v>
      </c>
      <c r="C21" s="32">
        <f t="shared" si="1"/>
        <v>99.94357341822523</v>
      </c>
      <c r="D21" s="32">
        <f t="shared" si="2"/>
        <v>11.68930683254096</v>
      </c>
      <c r="E21" s="32">
        <f t="shared" si="3"/>
        <v>2.7532664853505575</v>
      </c>
      <c r="F21" s="30">
        <f t="shared" si="4"/>
        <v>263.61157894736846</v>
      </c>
      <c r="G21" s="27">
        <f t="shared" si="5"/>
        <v>1.5491666666666668</v>
      </c>
      <c r="H21" s="28">
        <f t="shared" si="6"/>
        <v>11.154000000000002</v>
      </c>
    </row>
    <row r="22" spans="1:8" ht="15" customHeight="1">
      <c r="A22" s="8">
        <v>18</v>
      </c>
      <c r="B22" s="14">
        <f t="shared" si="0"/>
        <v>2.5225806451612907</v>
      </c>
      <c r="C22" s="32">
        <f t="shared" si="1"/>
        <v>111.26152009550339</v>
      </c>
      <c r="D22" s="32">
        <f t="shared" si="2"/>
        <v>13.013043286023787</v>
      </c>
      <c r="E22" s="32">
        <f t="shared" si="3"/>
        <v>3.0650556500138677</v>
      </c>
      <c r="F22" s="30">
        <f t="shared" si="4"/>
        <v>293.5505263157895</v>
      </c>
      <c r="G22" s="27">
        <f t="shared" si="5"/>
        <v>1.7225000000000001</v>
      </c>
      <c r="H22" s="28">
        <f t="shared" si="6"/>
        <v>12.402000000000001</v>
      </c>
    </row>
    <row r="23" spans="1:8" ht="15" customHeight="1">
      <c r="A23" s="8">
        <v>20</v>
      </c>
      <c r="B23" s="14">
        <f t="shared" si="0"/>
        <v>2.7806451612903227</v>
      </c>
      <c r="C23" s="32">
        <f t="shared" si="1"/>
        <v>122.57946677278154</v>
      </c>
      <c r="D23" s="32">
        <f t="shared" si="2"/>
        <v>14.336779739506612</v>
      </c>
      <c r="E23" s="32">
        <f t="shared" si="3"/>
        <v>3.376844814677178</v>
      </c>
      <c r="F23" s="30">
        <f t="shared" si="4"/>
        <v>323.48947368421057</v>
      </c>
      <c r="G23" s="27">
        <f t="shared" si="5"/>
        <v>1.8958333333333333</v>
      </c>
      <c r="H23" s="28">
        <f t="shared" si="6"/>
        <v>13.65</v>
      </c>
    </row>
    <row r="24" spans="1:8" ht="15" customHeight="1">
      <c r="A24" s="8">
        <v>25</v>
      </c>
      <c r="B24" s="14">
        <f t="shared" si="0"/>
        <v>3.425806451612903</v>
      </c>
      <c r="C24" s="32">
        <f t="shared" si="1"/>
        <v>150.87433346597692</v>
      </c>
      <c r="D24" s="32">
        <f t="shared" si="2"/>
        <v>17.646120873213672</v>
      </c>
      <c r="E24" s="32">
        <f t="shared" si="3"/>
        <v>4.156317726335453</v>
      </c>
      <c r="F24" s="30">
        <f t="shared" si="4"/>
        <v>398.3368421052632</v>
      </c>
      <c r="G24" s="27">
        <f t="shared" si="5"/>
        <v>2.329166666666667</v>
      </c>
      <c r="H24" s="28">
        <f t="shared" si="6"/>
        <v>16.770000000000003</v>
      </c>
    </row>
    <row r="25" spans="1:8" ht="15" customHeight="1">
      <c r="A25" s="8">
        <v>30</v>
      </c>
      <c r="B25" s="14">
        <f t="shared" si="0"/>
        <v>4.070967741935484</v>
      </c>
      <c r="C25" s="32">
        <f t="shared" si="1"/>
        <v>179.1692001591723</v>
      </c>
      <c r="D25" s="32">
        <f t="shared" si="2"/>
        <v>20.955462006920737</v>
      </c>
      <c r="E25" s="32">
        <f t="shared" si="3"/>
        <v>4.935790637993728</v>
      </c>
      <c r="F25" s="30">
        <f t="shared" si="4"/>
        <v>473.18421052631584</v>
      </c>
      <c r="G25" s="27">
        <f t="shared" si="5"/>
        <v>2.7625</v>
      </c>
      <c r="H25" s="28">
        <f t="shared" si="6"/>
        <v>19.89</v>
      </c>
    </row>
    <row r="26" spans="1:8" ht="15" customHeight="1">
      <c r="A26" s="8">
        <v>35</v>
      </c>
      <c r="B26" s="14">
        <f t="shared" si="0"/>
        <v>4.716129032258065</v>
      </c>
      <c r="C26" s="32">
        <f t="shared" si="1"/>
        <v>207.4640668523677</v>
      </c>
      <c r="D26" s="32">
        <f t="shared" si="2"/>
        <v>24.264803140627798</v>
      </c>
      <c r="E26" s="32">
        <f t="shared" si="3"/>
        <v>5.715263549652003</v>
      </c>
      <c r="F26" s="30">
        <f t="shared" si="4"/>
        <v>548.0315789473684</v>
      </c>
      <c r="G26" s="27">
        <f t="shared" si="5"/>
        <v>3.195833333333333</v>
      </c>
      <c r="H26" s="28">
        <f t="shared" si="6"/>
        <v>23.009999999999998</v>
      </c>
    </row>
    <row r="27" spans="1:8" ht="15" customHeight="1">
      <c r="A27" s="8">
        <v>40</v>
      </c>
      <c r="B27" s="14">
        <f t="shared" si="0"/>
        <v>5.361290322580645</v>
      </c>
      <c r="C27" s="32">
        <f t="shared" si="1"/>
        <v>235.75893354556308</v>
      </c>
      <c r="D27" s="32">
        <f t="shared" si="2"/>
        <v>27.574144274334863</v>
      </c>
      <c r="E27" s="32">
        <f t="shared" si="3"/>
        <v>6.4947364613102785</v>
      </c>
      <c r="F27" s="30">
        <f t="shared" si="4"/>
        <v>622.8789473684211</v>
      </c>
      <c r="G27" s="27">
        <f t="shared" si="5"/>
        <v>3.629166666666667</v>
      </c>
      <c r="H27" s="28">
        <f t="shared" si="6"/>
        <v>26.130000000000003</v>
      </c>
    </row>
    <row r="28" spans="1:8" ht="15" customHeight="1">
      <c r="A28" s="8">
        <v>45</v>
      </c>
      <c r="B28" s="14">
        <f t="shared" si="0"/>
        <v>6.006451612903226</v>
      </c>
      <c r="C28" s="32">
        <f t="shared" si="1"/>
        <v>264.05380023875847</v>
      </c>
      <c r="D28" s="32">
        <f t="shared" si="2"/>
        <v>30.883485408041924</v>
      </c>
      <c r="E28" s="32">
        <f t="shared" si="3"/>
        <v>7.274209372968554</v>
      </c>
      <c r="F28" s="30">
        <f t="shared" si="4"/>
        <v>697.7263157894737</v>
      </c>
      <c r="G28" s="27">
        <f t="shared" si="5"/>
        <v>4.0625</v>
      </c>
      <c r="H28" s="28">
        <f t="shared" si="6"/>
        <v>29.25</v>
      </c>
    </row>
    <row r="29" spans="1:8" ht="15" customHeight="1">
      <c r="A29" s="8">
        <v>50</v>
      </c>
      <c r="B29" s="14">
        <f t="shared" si="0"/>
        <v>6.651612903225806</v>
      </c>
      <c r="C29" s="32">
        <f t="shared" si="1"/>
        <v>292.3486669319538</v>
      </c>
      <c r="D29" s="32">
        <f t="shared" si="2"/>
        <v>34.19282654174898</v>
      </c>
      <c r="E29" s="32">
        <f t="shared" si="3"/>
        <v>8.053682284626827</v>
      </c>
      <c r="F29" s="30">
        <f t="shared" si="4"/>
        <v>772.5736842105264</v>
      </c>
      <c r="G29" s="27">
        <f t="shared" si="5"/>
        <v>4.495833333333334</v>
      </c>
      <c r="H29" s="28">
        <f t="shared" si="6"/>
        <v>32.370000000000005</v>
      </c>
    </row>
    <row r="30" spans="1:8" ht="15" customHeight="1">
      <c r="A30" s="8">
        <v>55</v>
      </c>
      <c r="B30" s="14">
        <f t="shared" si="0"/>
        <v>7.296774193548387</v>
      </c>
      <c r="C30" s="32">
        <f t="shared" si="1"/>
        <v>320.6435336251492</v>
      </c>
      <c r="D30" s="32">
        <f t="shared" si="2"/>
        <v>37.50216767545604</v>
      </c>
      <c r="E30" s="32">
        <f t="shared" si="3"/>
        <v>8.833155196285102</v>
      </c>
      <c r="F30" s="30">
        <f t="shared" si="4"/>
        <v>847.421052631579</v>
      </c>
      <c r="G30" s="27">
        <f t="shared" si="5"/>
        <v>4.929166666666667</v>
      </c>
      <c r="H30" s="28">
        <f t="shared" si="6"/>
        <v>35.49</v>
      </c>
    </row>
    <row r="31" spans="1:8" ht="15" customHeight="1">
      <c r="A31" s="8">
        <v>60</v>
      </c>
      <c r="B31" s="14">
        <f t="shared" si="0"/>
        <v>7.941935483870968</v>
      </c>
      <c r="C31" s="32">
        <f>((A31*14221)/2513)+12.4</f>
        <v>351.9384003183446</v>
      </c>
      <c r="D31" s="32">
        <f t="shared" si="2"/>
        <v>41.16238600214556</v>
      </c>
      <c r="E31" s="32">
        <f t="shared" si="3"/>
        <v>9.69527273604255</v>
      </c>
      <c r="F31" s="30">
        <f t="shared" si="4"/>
        <v>922.2684210526317</v>
      </c>
      <c r="G31" s="27">
        <f t="shared" si="5"/>
        <v>5.3625</v>
      </c>
      <c r="H31" s="28">
        <f t="shared" si="6"/>
        <v>38.61</v>
      </c>
    </row>
    <row r="32" spans="1:8" ht="15" customHeight="1">
      <c r="A32" s="8">
        <v>65</v>
      </c>
      <c r="B32" s="14">
        <f t="shared" si="0"/>
        <v>8.587096774193547</v>
      </c>
      <c r="C32" s="32">
        <f aca="true" t="shared" si="7" ref="C32:C39">((A32*14221)/2513)+12.4</f>
        <v>380.23326701153997</v>
      </c>
      <c r="D32" s="32">
        <f t="shared" si="2"/>
        <v>44.471727135852625</v>
      </c>
      <c r="E32" s="32">
        <f t="shared" si="3"/>
        <v>10.474745647700827</v>
      </c>
      <c r="F32" s="30">
        <f t="shared" si="4"/>
        <v>997.1157894736842</v>
      </c>
      <c r="G32" s="27">
        <f t="shared" si="5"/>
        <v>5.795833333333333</v>
      </c>
      <c r="H32" s="28">
        <f t="shared" si="6"/>
        <v>41.730000000000004</v>
      </c>
    </row>
    <row r="33" spans="1:8" ht="15" customHeight="1">
      <c r="A33" s="8">
        <v>70</v>
      </c>
      <c r="B33" s="14">
        <f t="shared" si="0"/>
        <v>9.23225806451613</v>
      </c>
      <c r="C33" s="32">
        <f t="shared" si="7"/>
        <v>408.52813370473535</v>
      </c>
      <c r="D33" s="32">
        <f t="shared" si="2"/>
        <v>47.78106826955969</v>
      </c>
      <c r="E33" s="32">
        <f t="shared" si="3"/>
        <v>11.254218559359101</v>
      </c>
      <c r="F33" s="30">
        <f t="shared" si="4"/>
        <v>1071.9631578947367</v>
      </c>
      <c r="G33" s="27">
        <f t="shared" si="5"/>
        <v>6.229166666666667</v>
      </c>
      <c r="H33" s="28">
        <f t="shared" si="6"/>
        <v>44.85</v>
      </c>
    </row>
    <row r="34" spans="1:8" ht="15" customHeight="1">
      <c r="A34" s="8">
        <v>75</v>
      </c>
      <c r="B34" s="14">
        <f t="shared" si="0"/>
        <v>9.87741935483871</v>
      </c>
      <c r="C34" s="32">
        <f t="shared" si="7"/>
        <v>436.82300039793074</v>
      </c>
      <c r="D34" s="32">
        <f t="shared" si="2"/>
        <v>51.09040940326675</v>
      </c>
      <c r="E34" s="32">
        <f t="shared" si="3"/>
        <v>12.033691471017377</v>
      </c>
      <c r="F34" s="30">
        <f t="shared" si="4"/>
        <v>1146.8105263157893</v>
      </c>
      <c r="G34" s="27">
        <f t="shared" si="5"/>
        <v>6.6625000000000005</v>
      </c>
      <c r="H34" s="28">
        <f t="shared" si="6"/>
        <v>47.970000000000006</v>
      </c>
    </row>
    <row r="35" spans="1:8" ht="15" customHeight="1">
      <c r="A35" s="8">
        <v>80</v>
      </c>
      <c r="B35" s="14">
        <f t="shared" si="0"/>
        <v>10.52258064516129</v>
      </c>
      <c r="C35" s="32">
        <f t="shared" si="7"/>
        <v>465.11786709112613</v>
      </c>
      <c r="D35" s="32">
        <f t="shared" si="2"/>
        <v>54.39975053697381</v>
      </c>
      <c r="E35" s="32">
        <f t="shared" si="3"/>
        <v>12.813164382675652</v>
      </c>
      <c r="F35" s="30">
        <f t="shared" si="4"/>
        <v>1221.657894736842</v>
      </c>
      <c r="G35" s="27">
        <f t="shared" si="5"/>
        <v>6.918055555555556</v>
      </c>
      <c r="H35" s="28">
        <f>((A35*1.6*0.38))+1.17</f>
        <v>49.81</v>
      </c>
    </row>
    <row r="36" spans="1:8" ht="15" customHeight="1">
      <c r="A36" s="8">
        <v>85</v>
      </c>
      <c r="B36" s="14">
        <f t="shared" si="0"/>
        <v>11.16774193548387</v>
      </c>
      <c r="C36" s="32">
        <f t="shared" si="7"/>
        <v>493.4127337843215</v>
      </c>
      <c r="D36" s="32">
        <f t="shared" si="2"/>
        <v>57.70909167068088</v>
      </c>
      <c r="E36" s="32">
        <f t="shared" si="3"/>
        <v>13.592637294333928</v>
      </c>
      <c r="F36" s="30">
        <f t="shared" si="4"/>
        <v>1296.5052631578947</v>
      </c>
      <c r="G36" s="27">
        <f t="shared" si="5"/>
        <v>7.340277777777778</v>
      </c>
      <c r="H36" s="28">
        <f>((A36*1.6*0.38))+1.17</f>
        <v>52.85</v>
      </c>
    </row>
    <row r="37" spans="1:8" ht="15" customHeight="1">
      <c r="A37" s="8">
        <v>90</v>
      </c>
      <c r="B37" s="14">
        <f t="shared" si="0"/>
        <v>11.812903225806451</v>
      </c>
      <c r="C37" s="32">
        <f t="shared" si="7"/>
        <v>521.707600477517</v>
      </c>
      <c r="D37" s="32">
        <f t="shared" si="2"/>
        <v>61.01843280438794</v>
      </c>
      <c r="E37" s="32">
        <f t="shared" si="3"/>
        <v>14.372110205992204</v>
      </c>
      <c r="F37" s="30">
        <f t="shared" si="4"/>
        <v>1371.3526315789472</v>
      </c>
      <c r="G37" s="27">
        <f t="shared" si="5"/>
        <v>7.7625</v>
      </c>
      <c r="H37" s="28">
        <f>((A37*1.6*0.38))+1.17</f>
        <v>55.89</v>
      </c>
    </row>
    <row r="38" spans="1:8" ht="15" customHeight="1">
      <c r="A38" s="8">
        <v>95</v>
      </c>
      <c r="B38" s="14">
        <f t="shared" si="0"/>
        <v>12.458064516129031</v>
      </c>
      <c r="C38" s="32">
        <f t="shared" si="7"/>
        <v>550.0024671707123</v>
      </c>
      <c r="D38" s="32">
        <f t="shared" si="2"/>
        <v>64.327773938095</v>
      </c>
      <c r="E38" s="32">
        <f t="shared" si="3"/>
        <v>15.151583117650478</v>
      </c>
      <c r="F38" s="30">
        <f t="shared" si="4"/>
        <v>1446.1999999999998</v>
      </c>
      <c r="G38" s="27">
        <f t="shared" si="5"/>
        <v>8.184722222222222</v>
      </c>
      <c r="H38" s="28">
        <f>((A38*1.6*0.38))+1.17</f>
        <v>58.93</v>
      </c>
    </row>
    <row r="39" spans="1:8" ht="15" customHeight="1">
      <c r="A39" s="8">
        <v>100</v>
      </c>
      <c r="B39" s="14">
        <f t="shared" si="0"/>
        <v>13.103225806451611</v>
      </c>
      <c r="C39" s="32">
        <f t="shared" si="7"/>
        <v>578.2973338639076</v>
      </c>
      <c r="D39" s="32">
        <f t="shared" si="2"/>
        <v>67.63711507180206</v>
      </c>
      <c r="E39" s="32">
        <f t="shared" si="3"/>
        <v>15.93105602930875</v>
      </c>
      <c r="F39" s="30">
        <f t="shared" si="4"/>
        <v>1521.0473684210526</v>
      </c>
      <c r="G39" s="27">
        <f t="shared" si="5"/>
        <v>8.606944444444444</v>
      </c>
      <c r="H39" s="28">
        <f>((A39*1.6*0.38))+1.17</f>
        <v>61.97</v>
      </c>
    </row>
    <row r="40" spans="1:8" ht="15" customHeight="1">
      <c r="A40" s="10"/>
      <c r="B40" s="15"/>
      <c r="C40" s="11"/>
      <c r="D40" s="11"/>
      <c r="E40" s="11"/>
      <c r="F40" s="12"/>
      <c r="G40" s="13"/>
      <c r="H40" s="11"/>
    </row>
    <row r="41" spans="1:8" ht="15" customHeight="1">
      <c r="A41" s="10"/>
      <c r="B41" s="11"/>
      <c r="C41" s="11"/>
      <c r="D41" s="11"/>
      <c r="E41" s="11"/>
      <c r="F41" s="12"/>
      <c r="G41" s="13"/>
      <c r="H41" s="11"/>
    </row>
    <row r="42" spans="1:8" ht="15" customHeight="1">
      <c r="A42" s="2"/>
      <c r="B42" s="2"/>
      <c r="C42" s="2"/>
      <c r="D42" s="2"/>
      <c r="E42" s="2"/>
      <c r="F42" s="2"/>
      <c r="G42" s="2"/>
      <c r="H42" s="2"/>
    </row>
    <row r="43" spans="1:8" ht="15" customHeight="1" thickBot="1">
      <c r="A43" s="2"/>
      <c r="B43" s="2"/>
      <c r="C43" s="2"/>
      <c r="D43" s="2"/>
      <c r="E43" s="2"/>
      <c r="F43" s="2"/>
      <c r="G43" s="2"/>
      <c r="H43" s="2"/>
    </row>
    <row r="44" spans="1:8" ht="15" customHeight="1" thickTop="1">
      <c r="A44" s="1" t="s">
        <v>0</v>
      </c>
      <c r="B44" s="3" t="s">
        <v>1</v>
      </c>
      <c r="C44" s="6" t="s">
        <v>7</v>
      </c>
      <c r="D44" s="6" t="s">
        <v>7</v>
      </c>
      <c r="E44" s="6" t="s">
        <v>7</v>
      </c>
      <c r="F44" s="4" t="s">
        <v>2</v>
      </c>
      <c r="G44" s="5" t="s">
        <v>10</v>
      </c>
      <c r="H44" s="7" t="s">
        <v>10</v>
      </c>
    </row>
    <row r="45" spans="1:8" ht="15" customHeight="1" thickBot="1">
      <c r="A45" s="17"/>
      <c r="B45" s="18" t="s">
        <v>3</v>
      </c>
      <c r="C45" s="19" t="s">
        <v>5</v>
      </c>
      <c r="D45" s="19" t="s">
        <v>9</v>
      </c>
      <c r="E45" s="19" t="s">
        <v>8</v>
      </c>
      <c r="F45" s="20" t="s">
        <v>5</v>
      </c>
      <c r="G45" s="21" t="s">
        <v>3</v>
      </c>
      <c r="H45" s="22" t="s">
        <v>9</v>
      </c>
    </row>
    <row r="46" spans="1:8" ht="15" customHeight="1" thickTop="1">
      <c r="A46" s="23">
        <v>110</v>
      </c>
      <c r="B46" s="24">
        <f aca="true" t="shared" si="8" ref="B46:B79">((A46*1.6*0.5*20500)/(127100))+0.2</f>
        <v>14.393548387096773</v>
      </c>
      <c r="C46" s="33">
        <f>((A46*14221)/2513)+25.1</f>
        <v>647.5870672502984</v>
      </c>
      <c r="D46" s="33">
        <f>C46/8.55</f>
        <v>75.74117745617525</v>
      </c>
      <c r="E46" s="33">
        <f aca="true" t="shared" si="9" ref="E46:E80">C46/36.3</f>
        <v>17.83986411157847</v>
      </c>
      <c r="F46" s="29">
        <f>((A46*14221)/950)+44</f>
        <v>1690.6421052631579</v>
      </c>
      <c r="G46" s="26">
        <f>H46/7.2</f>
        <v>8.9625</v>
      </c>
      <c r="H46" s="26">
        <f>((A46*1.6*0.36))+1.17</f>
        <v>64.53</v>
      </c>
    </row>
    <row r="47" spans="1:8" ht="15" customHeight="1">
      <c r="A47" s="8">
        <v>120</v>
      </c>
      <c r="B47" s="9">
        <f t="shared" si="8"/>
        <v>15.683870967741935</v>
      </c>
      <c r="C47" s="33">
        <f aca="true" t="shared" si="10" ref="C47:C80">((A47*14221)/2513)+25.1</f>
        <v>704.1768006366892</v>
      </c>
      <c r="D47" s="32">
        <f aca="true" t="shared" si="11" ref="D47:D80">C47/8.55</f>
        <v>82.35985972358938</v>
      </c>
      <c r="E47" s="32">
        <f t="shared" si="9"/>
        <v>19.39880993489502</v>
      </c>
      <c r="F47" s="29">
        <f aca="true" t="shared" si="12" ref="F47:F80">((A47*14221)/950)+44</f>
        <v>1840.3368421052633</v>
      </c>
      <c r="G47" s="28">
        <f aca="true" t="shared" si="13" ref="G47:G80">H47/7.2</f>
        <v>9.762500000000001</v>
      </c>
      <c r="H47" s="28">
        <f aca="true" t="shared" si="14" ref="H47:H80">((A47*1.6*0.36))+1.17</f>
        <v>70.29</v>
      </c>
    </row>
    <row r="48" spans="1:8" ht="15" customHeight="1">
      <c r="A48" s="8">
        <v>130</v>
      </c>
      <c r="B48" s="9">
        <f t="shared" si="8"/>
        <v>16.974193548387095</v>
      </c>
      <c r="C48" s="33">
        <f t="shared" si="10"/>
        <v>760.76653402308</v>
      </c>
      <c r="D48" s="32">
        <f t="shared" si="11"/>
        <v>88.9785419910035</v>
      </c>
      <c r="E48" s="32">
        <f t="shared" si="9"/>
        <v>20.957755758211572</v>
      </c>
      <c r="F48" s="29">
        <f t="shared" si="12"/>
        <v>1990.0315789473684</v>
      </c>
      <c r="G48" s="28">
        <f t="shared" si="13"/>
        <v>10.5625</v>
      </c>
      <c r="H48" s="28">
        <f t="shared" si="14"/>
        <v>76.05</v>
      </c>
    </row>
    <row r="49" spans="1:8" ht="15" customHeight="1">
      <c r="A49" s="8">
        <v>140</v>
      </c>
      <c r="B49" s="9">
        <f t="shared" si="8"/>
        <v>18.26451612903226</v>
      </c>
      <c r="C49" s="33">
        <f t="shared" si="10"/>
        <v>817.3562674094708</v>
      </c>
      <c r="D49" s="9">
        <f t="shared" si="11"/>
        <v>95.59722425841763</v>
      </c>
      <c r="E49" s="9">
        <f t="shared" si="9"/>
        <v>22.51670158152812</v>
      </c>
      <c r="F49" s="29">
        <f t="shared" si="12"/>
        <v>2139.7263157894736</v>
      </c>
      <c r="G49" s="28">
        <f t="shared" si="13"/>
        <v>11.3625</v>
      </c>
      <c r="H49" s="28">
        <f t="shared" si="14"/>
        <v>81.81</v>
      </c>
    </row>
    <row r="50" spans="1:8" ht="15" customHeight="1">
      <c r="A50" s="8">
        <v>150</v>
      </c>
      <c r="B50" s="9">
        <f t="shared" si="8"/>
        <v>19.55483870967742</v>
      </c>
      <c r="C50" s="33">
        <f t="shared" si="10"/>
        <v>873.9460007958616</v>
      </c>
      <c r="D50" s="9">
        <f t="shared" si="11"/>
        <v>102.21590652583176</v>
      </c>
      <c r="E50" s="9">
        <f t="shared" si="9"/>
        <v>24.075647404844673</v>
      </c>
      <c r="F50" s="29">
        <f t="shared" si="12"/>
        <v>2289.4210526315787</v>
      </c>
      <c r="G50" s="28">
        <f t="shared" si="13"/>
        <v>12.162499999999998</v>
      </c>
      <c r="H50" s="28">
        <f t="shared" si="14"/>
        <v>87.57</v>
      </c>
    </row>
    <row r="51" spans="1:8" ht="15" customHeight="1">
      <c r="A51" s="8">
        <v>160</v>
      </c>
      <c r="B51" s="9">
        <f t="shared" si="8"/>
        <v>20.84516129032258</v>
      </c>
      <c r="C51" s="33">
        <f t="shared" si="10"/>
        <v>930.5357341822523</v>
      </c>
      <c r="D51" s="9">
        <f t="shared" si="11"/>
        <v>108.83458879324587</v>
      </c>
      <c r="E51" s="9">
        <f t="shared" si="9"/>
        <v>25.634593228161222</v>
      </c>
      <c r="F51" s="29">
        <f t="shared" si="12"/>
        <v>2439.1157894736843</v>
      </c>
      <c r="G51" s="28">
        <f t="shared" si="13"/>
        <v>12.962499999999999</v>
      </c>
      <c r="H51" s="28">
        <f t="shared" si="14"/>
        <v>93.33</v>
      </c>
    </row>
    <row r="52" spans="1:8" ht="15" customHeight="1">
      <c r="A52" s="8">
        <v>170</v>
      </c>
      <c r="B52" s="9">
        <f t="shared" si="8"/>
        <v>22.13548387096774</v>
      </c>
      <c r="C52" s="33">
        <f t="shared" si="10"/>
        <v>987.1254675686431</v>
      </c>
      <c r="D52" s="9">
        <f t="shared" si="11"/>
        <v>115.45327106066</v>
      </c>
      <c r="E52" s="9">
        <f t="shared" si="9"/>
        <v>27.193539051477774</v>
      </c>
      <c r="F52" s="29">
        <f t="shared" si="12"/>
        <v>2588.8105263157895</v>
      </c>
      <c r="G52" s="28">
        <f t="shared" si="13"/>
        <v>13.7625</v>
      </c>
      <c r="H52" s="28">
        <f t="shared" si="14"/>
        <v>99.09</v>
      </c>
    </row>
    <row r="53" spans="1:8" ht="15" customHeight="1">
      <c r="A53" s="8">
        <v>180</v>
      </c>
      <c r="B53" s="9">
        <f t="shared" si="8"/>
        <v>23.425806451612903</v>
      </c>
      <c r="C53" s="33">
        <f t="shared" si="10"/>
        <v>1043.7152009550339</v>
      </c>
      <c r="D53" s="9">
        <f t="shared" si="11"/>
        <v>122.07195332807413</v>
      </c>
      <c r="E53" s="9">
        <f t="shared" si="9"/>
        <v>28.752484874794323</v>
      </c>
      <c r="F53" s="29">
        <f t="shared" si="12"/>
        <v>2738.5052631578947</v>
      </c>
      <c r="G53" s="28">
        <f t="shared" si="13"/>
        <v>14.562499999999998</v>
      </c>
      <c r="H53" s="28">
        <f t="shared" si="14"/>
        <v>104.85</v>
      </c>
    </row>
    <row r="54" spans="1:8" ht="15" customHeight="1">
      <c r="A54" s="8">
        <v>190</v>
      </c>
      <c r="B54" s="9">
        <f t="shared" si="8"/>
        <v>24.716129032258063</v>
      </c>
      <c r="C54" s="33">
        <f t="shared" si="10"/>
        <v>1100.3049343414245</v>
      </c>
      <c r="D54" s="9">
        <f t="shared" si="11"/>
        <v>128.69063559548823</v>
      </c>
      <c r="E54" s="9">
        <f t="shared" si="9"/>
        <v>30.311430698110872</v>
      </c>
      <c r="F54" s="29">
        <f t="shared" si="12"/>
        <v>2888.2</v>
      </c>
      <c r="G54" s="28">
        <f t="shared" si="13"/>
        <v>15.362499999999999</v>
      </c>
      <c r="H54" s="28">
        <f t="shared" si="14"/>
        <v>110.61</v>
      </c>
    </row>
    <row r="55" spans="1:8" ht="15" customHeight="1">
      <c r="A55" s="8">
        <v>200</v>
      </c>
      <c r="B55" s="9">
        <f t="shared" si="8"/>
        <v>26.006451612903223</v>
      </c>
      <c r="C55" s="33">
        <f t="shared" si="10"/>
        <v>1156.8946677278152</v>
      </c>
      <c r="D55" s="9">
        <f t="shared" si="11"/>
        <v>135.30931786290236</v>
      </c>
      <c r="E55" s="9">
        <f t="shared" si="9"/>
        <v>31.870376521427417</v>
      </c>
      <c r="F55" s="29">
        <f t="shared" si="12"/>
        <v>3037.8947368421054</v>
      </c>
      <c r="G55" s="28">
        <f t="shared" si="13"/>
        <v>16.162499999999998</v>
      </c>
      <c r="H55" s="28">
        <f t="shared" si="14"/>
        <v>116.36999999999999</v>
      </c>
    </row>
    <row r="56" spans="1:8" ht="15" customHeight="1">
      <c r="A56" s="8">
        <v>225</v>
      </c>
      <c r="B56" s="9">
        <f t="shared" si="8"/>
        <v>29.232258064516127</v>
      </c>
      <c r="C56" s="33">
        <f t="shared" si="10"/>
        <v>1298.3690011937922</v>
      </c>
      <c r="D56" s="9">
        <f t="shared" si="11"/>
        <v>151.85602353143767</v>
      </c>
      <c r="E56" s="9">
        <f t="shared" si="9"/>
        <v>35.767741079718796</v>
      </c>
      <c r="F56" s="29">
        <f t="shared" si="12"/>
        <v>3412.1315789473683</v>
      </c>
      <c r="G56" s="28">
        <f t="shared" si="13"/>
        <v>18.162499999999998</v>
      </c>
      <c r="H56" s="28">
        <f t="shared" si="14"/>
        <v>130.76999999999998</v>
      </c>
    </row>
    <row r="57" spans="1:8" ht="15" customHeight="1">
      <c r="A57" s="8">
        <v>250</v>
      </c>
      <c r="B57" s="9">
        <f t="shared" si="8"/>
        <v>32.458064516129035</v>
      </c>
      <c r="C57" s="33">
        <f t="shared" si="10"/>
        <v>1439.8433346597692</v>
      </c>
      <c r="D57" s="9">
        <f t="shared" si="11"/>
        <v>168.40272919997298</v>
      </c>
      <c r="E57" s="9">
        <f t="shared" si="9"/>
        <v>39.665105638010175</v>
      </c>
      <c r="F57" s="29">
        <f t="shared" si="12"/>
        <v>3786.3684210526317</v>
      </c>
      <c r="G57" s="28">
        <f t="shared" si="13"/>
        <v>20.162499999999998</v>
      </c>
      <c r="H57" s="28">
        <f t="shared" si="14"/>
        <v>145.17</v>
      </c>
    </row>
    <row r="58" spans="1:8" ht="15" customHeight="1">
      <c r="A58" s="8">
        <v>275</v>
      </c>
      <c r="B58" s="9">
        <f t="shared" si="8"/>
        <v>35.68387096774194</v>
      </c>
      <c r="C58" s="33">
        <f t="shared" si="10"/>
        <v>1581.317668125746</v>
      </c>
      <c r="D58" s="9">
        <f t="shared" si="11"/>
        <v>184.9494348685083</v>
      </c>
      <c r="E58" s="9">
        <f t="shared" si="9"/>
        <v>43.56247019630155</v>
      </c>
      <c r="F58" s="29">
        <f t="shared" si="12"/>
        <v>4160.605263157895</v>
      </c>
      <c r="G58" s="28">
        <f t="shared" si="13"/>
        <v>22.162499999999998</v>
      </c>
      <c r="H58" s="28">
        <f t="shared" si="14"/>
        <v>159.57</v>
      </c>
    </row>
    <row r="59" spans="1:8" ht="15" customHeight="1">
      <c r="A59" s="8">
        <v>300</v>
      </c>
      <c r="B59" s="9">
        <f t="shared" si="8"/>
        <v>38.90967741935484</v>
      </c>
      <c r="C59" s="33">
        <f t="shared" si="10"/>
        <v>1722.792001591723</v>
      </c>
      <c r="D59" s="9">
        <f t="shared" si="11"/>
        <v>201.4961405370436</v>
      </c>
      <c r="E59" s="9">
        <f t="shared" si="9"/>
        <v>47.459834754592926</v>
      </c>
      <c r="F59" s="29">
        <f t="shared" si="12"/>
        <v>4534.8421052631575</v>
      </c>
      <c r="G59" s="28">
        <f t="shared" si="13"/>
        <v>24.162499999999994</v>
      </c>
      <c r="H59" s="28">
        <f t="shared" si="14"/>
        <v>173.96999999999997</v>
      </c>
    </row>
    <row r="60" spans="1:8" ht="15" customHeight="1">
      <c r="A60" s="8">
        <v>325</v>
      </c>
      <c r="B60" s="9">
        <f t="shared" si="8"/>
        <v>42.13548387096775</v>
      </c>
      <c r="C60" s="33">
        <f t="shared" si="10"/>
        <v>1864.2663350577</v>
      </c>
      <c r="D60" s="9">
        <f t="shared" si="11"/>
        <v>218.0428462055789</v>
      </c>
      <c r="E60" s="9">
        <f t="shared" si="9"/>
        <v>51.3571993128843</v>
      </c>
      <c r="F60" s="29">
        <f t="shared" si="12"/>
        <v>4909.078947368421</v>
      </c>
      <c r="G60" s="28">
        <f t="shared" si="13"/>
        <v>26.162499999999994</v>
      </c>
      <c r="H60" s="28">
        <f t="shared" si="14"/>
        <v>188.36999999999998</v>
      </c>
    </row>
    <row r="61" spans="1:8" ht="15" customHeight="1">
      <c r="A61" s="8">
        <v>350</v>
      </c>
      <c r="B61" s="9">
        <f t="shared" si="8"/>
        <v>45.36129032258065</v>
      </c>
      <c r="C61" s="33">
        <f t="shared" si="10"/>
        <v>2005.7406685236767</v>
      </c>
      <c r="D61" s="9">
        <f t="shared" si="11"/>
        <v>234.58955187411422</v>
      </c>
      <c r="E61" s="9">
        <f t="shared" si="9"/>
        <v>55.25456387117567</v>
      </c>
      <c r="F61" s="29">
        <f t="shared" si="12"/>
        <v>5283.315789473684</v>
      </c>
      <c r="G61" s="28">
        <f t="shared" si="13"/>
        <v>28.162499999999998</v>
      </c>
      <c r="H61" s="28">
        <f t="shared" si="14"/>
        <v>202.76999999999998</v>
      </c>
    </row>
    <row r="62" spans="1:8" ht="15" customHeight="1">
      <c r="A62" s="8">
        <v>375</v>
      </c>
      <c r="B62" s="9">
        <f t="shared" si="8"/>
        <v>48.587096774193554</v>
      </c>
      <c r="C62" s="33">
        <f t="shared" si="10"/>
        <v>2147.2150019896535</v>
      </c>
      <c r="D62" s="9">
        <f t="shared" si="11"/>
        <v>251.1362575426495</v>
      </c>
      <c r="E62" s="9">
        <f t="shared" si="9"/>
        <v>59.15192842946704</v>
      </c>
      <c r="F62" s="29">
        <f t="shared" si="12"/>
        <v>5657.5526315789475</v>
      </c>
      <c r="G62" s="28">
        <f t="shared" si="13"/>
        <v>30.162499999999998</v>
      </c>
      <c r="H62" s="28">
        <f t="shared" si="14"/>
        <v>217.17</v>
      </c>
    </row>
    <row r="63" spans="1:8" ht="15" customHeight="1">
      <c r="A63" s="8">
        <v>400</v>
      </c>
      <c r="B63" s="9">
        <f t="shared" si="8"/>
        <v>51.81290322580645</v>
      </c>
      <c r="C63" s="33">
        <f t="shared" si="10"/>
        <v>2288.6893354556305</v>
      </c>
      <c r="D63" s="9">
        <f t="shared" si="11"/>
        <v>267.6829632111848</v>
      </c>
      <c r="E63" s="9">
        <f t="shared" si="9"/>
        <v>63.04929298775842</v>
      </c>
      <c r="F63" s="29">
        <f t="shared" si="12"/>
        <v>6031.789473684211</v>
      </c>
      <c r="G63" s="28">
        <f t="shared" si="13"/>
        <v>32.162499999999994</v>
      </c>
      <c r="H63" s="28">
        <f t="shared" si="14"/>
        <v>231.56999999999996</v>
      </c>
    </row>
    <row r="64" spans="1:8" ht="15" customHeight="1">
      <c r="A64" s="8">
        <v>450</v>
      </c>
      <c r="B64" s="9">
        <f t="shared" si="8"/>
        <v>58.26451612903226</v>
      </c>
      <c r="C64" s="33">
        <f t="shared" si="10"/>
        <v>2571.6380023875845</v>
      </c>
      <c r="D64" s="9">
        <f t="shared" si="11"/>
        <v>300.7763745482555</v>
      </c>
      <c r="E64" s="9">
        <f t="shared" si="9"/>
        <v>70.84402210434118</v>
      </c>
      <c r="F64" s="29">
        <f t="shared" si="12"/>
        <v>6780.263157894737</v>
      </c>
      <c r="G64" s="28">
        <f t="shared" si="13"/>
        <v>36.1625</v>
      </c>
      <c r="H64" s="28">
        <f t="shared" si="14"/>
        <v>260.37</v>
      </c>
    </row>
    <row r="65" spans="1:8" ht="15" customHeight="1">
      <c r="A65" s="8">
        <v>500</v>
      </c>
      <c r="B65" s="9">
        <f t="shared" si="8"/>
        <v>64.71612903225807</v>
      </c>
      <c r="C65" s="33">
        <f t="shared" si="10"/>
        <v>2854.5866693195385</v>
      </c>
      <c r="D65" s="9">
        <f t="shared" si="11"/>
        <v>333.8697858853261</v>
      </c>
      <c r="E65" s="9">
        <f t="shared" si="9"/>
        <v>78.63875122092394</v>
      </c>
      <c r="F65" s="29">
        <f t="shared" si="12"/>
        <v>7528.736842105263</v>
      </c>
      <c r="G65" s="28">
        <f t="shared" si="13"/>
        <v>40.1625</v>
      </c>
      <c r="H65" s="28">
        <f t="shared" si="14"/>
        <v>289.17</v>
      </c>
    </row>
    <row r="66" spans="1:8" ht="15" customHeight="1">
      <c r="A66" s="8">
        <v>550</v>
      </c>
      <c r="B66" s="9">
        <f t="shared" si="8"/>
        <v>71.16774193548387</v>
      </c>
      <c r="C66" s="33">
        <f t="shared" si="10"/>
        <v>3137.535336251492</v>
      </c>
      <c r="D66" s="9">
        <f t="shared" si="11"/>
        <v>366.9631972223967</v>
      </c>
      <c r="E66" s="9">
        <f t="shared" si="9"/>
        <v>86.43348033750668</v>
      </c>
      <c r="F66" s="29">
        <f t="shared" si="12"/>
        <v>8277.21052631579</v>
      </c>
      <c r="G66" s="28">
        <f t="shared" si="13"/>
        <v>44.1625</v>
      </c>
      <c r="H66" s="28">
        <f t="shared" si="14"/>
        <v>317.97</v>
      </c>
    </row>
    <row r="67" spans="1:8" ht="15" customHeight="1">
      <c r="A67" s="8">
        <v>600</v>
      </c>
      <c r="B67" s="9">
        <f t="shared" si="8"/>
        <v>77.61935483870968</v>
      </c>
      <c r="C67" s="33">
        <f t="shared" si="10"/>
        <v>3420.484003183446</v>
      </c>
      <c r="D67" s="9">
        <f t="shared" si="11"/>
        <v>400.05660855946735</v>
      </c>
      <c r="E67" s="9">
        <f t="shared" si="9"/>
        <v>94.22820945408942</v>
      </c>
      <c r="F67" s="29">
        <f t="shared" si="12"/>
        <v>9025.684210526315</v>
      </c>
      <c r="G67" s="28">
        <f t="shared" si="13"/>
        <v>48.162499999999994</v>
      </c>
      <c r="H67" s="28">
        <f t="shared" si="14"/>
        <v>346.77</v>
      </c>
    </row>
    <row r="68" spans="1:8" ht="15" customHeight="1">
      <c r="A68" s="8">
        <v>625</v>
      </c>
      <c r="B68" s="9">
        <f t="shared" si="8"/>
        <v>80.84516129032258</v>
      </c>
      <c r="C68" s="33">
        <f t="shared" si="10"/>
        <v>3561.958336649423</v>
      </c>
      <c r="D68" s="9">
        <f t="shared" si="11"/>
        <v>416.60331422800266</v>
      </c>
      <c r="E68" s="9">
        <f t="shared" si="9"/>
        <v>98.12557401238081</v>
      </c>
      <c r="F68" s="29">
        <f t="shared" si="12"/>
        <v>9399.921052631578</v>
      </c>
      <c r="G68" s="28">
        <f t="shared" si="13"/>
        <v>50.1625</v>
      </c>
      <c r="H68" s="28">
        <f t="shared" si="14"/>
        <v>361.17</v>
      </c>
    </row>
    <row r="69" spans="1:8" ht="15" customHeight="1">
      <c r="A69" s="8">
        <v>650</v>
      </c>
      <c r="B69" s="9">
        <f t="shared" si="8"/>
        <v>84.07096774193549</v>
      </c>
      <c r="C69" s="33">
        <f t="shared" si="10"/>
        <v>3703.4326701154</v>
      </c>
      <c r="D69" s="9">
        <f t="shared" si="11"/>
        <v>433.15001989653797</v>
      </c>
      <c r="E69" s="9">
        <f t="shared" si="9"/>
        <v>102.02293857067218</v>
      </c>
      <c r="F69" s="29">
        <f t="shared" si="12"/>
        <v>9774.157894736842</v>
      </c>
      <c r="G69" s="28">
        <f t="shared" si="13"/>
        <v>52.162499999999994</v>
      </c>
      <c r="H69" s="28">
        <f t="shared" si="14"/>
        <v>375.57</v>
      </c>
    </row>
    <row r="70" spans="1:8" ht="15" customHeight="1">
      <c r="A70" s="8">
        <v>700</v>
      </c>
      <c r="B70" s="9">
        <f t="shared" si="8"/>
        <v>90.5225806451613</v>
      </c>
      <c r="C70" s="33">
        <f t="shared" si="10"/>
        <v>3986.3813370473536</v>
      </c>
      <c r="D70" s="9">
        <f t="shared" si="11"/>
        <v>466.2434312336086</v>
      </c>
      <c r="E70" s="9">
        <f t="shared" si="9"/>
        <v>109.81766768725493</v>
      </c>
      <c r="F70" s="29">
        <f t="shared" si="12"/>
        <v>10522.631578947368</v>
      </c>
      <c r="G70" s="28">
        <f t="shared" si="13"/>
        <v>56.1625</v>
      </c>
      <c r="H70" s="28">
        <f t="shared" si="14"/>
        <v>404.37</v>
      </c>
    </row>
    <row r="71" spans="1:8" ht="15" customHeight="1">
      <c r="A71" s="8">
        <v>750</v>
      </c>
      <c r="B71" s="9">
        <f t="shared" si="8"/>
        <v>96.9741935483871</v>
      </c>
      <c r="C71" s="33">
        <f t="shared" si="10"/>
        <v>4269.330003979308</v>
      </c>
      <c r="D71" s="9">
        <f t="shared" si="11"/>
        <v>499.3368425706792</v>
      </c>
      <c r="E71" s="9">
        <f t="shared" si="9"/>
        <v>117.61239680383768</v>
      </c>
      <c r="F71" s="29">
        <f t="shared" si="12"/>
        <v>11271.105263157895</v>
      </c>
      <c r="G71" s="28">
        <f t="shared" si="13"/>
        <v>60.1625</v>
      </c>
      <c r="H71" s="28">
        <f t="shared" si="14"/>
        <v>433.17</v>
      </c>
    </row>
    <row r="72" spans="1:8" ht="15" customHeight="1">
      <c r="A72" s="8">
        <v>800</v>
      </c>
      <c r="B72" s="9">
        <f t="shared" si="8"/>
        <v>103.4258064516129</v>
      </c>
      <c r="C72" s="33">
        <f t="shared" si="10"/>
        <v>4552.2786709112615</v>
      </c>
      <c r="D72" s="9">
        <f t="shared" si="11"/>
        <v>532.4302539077498</v>
      </c>
      <c r="E72" s="9">
        <f t="shared" si="9"/>
        <v>125.40712592042044</v>
      </c>
      <c r="F72" s="29">
        <f t="shared" si="12"/>
        <v>12019.578947368422</v>
      </c>
      <c r="G72" s="28">
        <f t="shared" si="13"/>
        <v>64.1625</v>
      </c>
      <c r="H72" s="28">
        <f t="shared" si="14"/>
        <v>461.96999999999997</v>
      </c>
    </row>
    <row r="73" spans="1:8" ht="15" customHeight="1">
      <c r="A73" s="8">
        <v>850</v>
      </c>
      <c r="B73" s="9">
        <f t="shared" si="8"/>
        <v>109.87741935483871</v>
      </c>
      <c r="C73" s="33">
        <f t="shared" si="10"/>
        <v>4835.2273378432155</v>
      </c>
      <c r="D73" s="9">
        <f t="shared" si="11"/>
        <v>565.5236652448204</v>
      </c>
      <c r="E73" s="9">
        <f t="shared" si="9"/>
        <v>133.20185503700318</v>
      </c>
      <c r="F73" s="29">
        <f t="shared" si="12"/>
        <v>12768.052631578947</v>
      </c>
      <c r="G73" s="28">
        <f t="shared" si="13"/>
        <v>68.1625</v>
      </c>
      <c r="H73" s="28">
        <f t="shared" si="14"/>
        <v>490.77</v>
      </c>
    </row>
    <row r="74" spans="1:8" ht="15" customHeight="1">
      <c r="A74" s="8">
        <v>900</v>
      </c>
      <c r="B74" s="9">
        <f t="shared" si="8"/>
        <v>116.32903225806452</v>
      </c>
      <c r="C74" s="33">
        <f t="shared" si="10"/>
        <v>5118.1760047751695</v>
      </c>
      <c r="D74" s="9">
        <f t="shared" si="11"/>
        <v>598.6170765818911</v>
      </c>
      <c r="E74" s="9">
        <f t="shared" si="9"/>
        <v>140.99658415358596</v>
      </c>
      <c r="F74" s="29">
        <f t="shared" si="12"/>
        <v>13516.526315789473</v>
      </c>
      <c r="G74" s="28">
        <f t="shared" si="13"/>
        <v>72.1625</v>
      </c>
      <c r="H74" s="28">
        <f t="shared" si="14"/>
        <v>519.5699999999999</v>
      </c>
    </row>
    <row r="75" spans="1:8" ht="15" customHeight="1">
      <c r="A75" s="8">
        <v>1000</v>
      </c>
      <c r="B75" s="9">
        <f t="shared" si="8"/>
        <v>129.23225806451612</v>
      </c>
      <c r="C75" s="33">
        <f t="shared" si="10"/>
        <v>5684.0733386390775</v>
      </c>
      <c r="D75" s="9">
        <f t="shared" si="11"/>
        <v>664.8038992560324</v>
      </c>
      <c r="E75" s="9">
        <f t="shared" si="9"/>
        <v>156.58604238675147</v>
      </c>
      <c r="F75" s="29">
        <f t="shared" si="12"/>
        <v>15013.473684210527</v>
      </c>
      <c r="G75" s="28">
        <f t="shared" si="13"/>
        <v>80.1625</v>
      </c>
      <c r="H75" s="28">
        <f t="shared" si="14"/>
        <v>577.17</v>
      </c>
    </row>
    <row r="76" spans="1:8" ht="15" customHeight="1">
      <c r="A76" s="8">
        <v>1250</v>
      </c>
      <c r="B76" s="9">
        <f t="shared" si="8"/>
        <v>161.49032258064514</v>
      </c>
      <c r="C76" s="33">
        <f t="shared" si="10"/>
        <v>7098.816673298847</v>
      </c>
      <c r="D76" s="9">
        <f t="shared" si="11"/>
        <v>830.2709559413855</v>
      </c>
      <c r="E76" s="9">
        <f t="shared" si="9"/>
        <v>195.55968796966522</v>
      </c>
      <c r="F76" s="29">
        <f t="shared" si="12"/>
        <v>18755.842105263157</v>
      </c>
      <c r="G76" s="28">
        <f t="shared" si="13"/>
        <v>100.1625</v>
      </c>
      <c r="H76" s="28">
        <f t="shared" si="14"/>
        <v>721.17</v>
      </c>
    </row>
    <row r="77" spans="1:8" ht="15" customHeight="1">
      <c r="A77" s="8">
        <v>1500</v>
      </c>
      <c r="B77" s="9">
        <f t="shared" si="8"/>
        <v>193.7483870967742</v>
      </c>
      <c r="C77" s="33">
        <f t="shared" si="10"/>
        <v>8513.560007958615</v>
      </c>
      <c r="D77" s="9">
        <f t="shared" si="11"/>
        <v>995.7380126267385</v>
      </c>
      <c r="E77" s="9">
        <f t="shared" si="9"/>
        <v>234.53333355257894</v>
      </c>
      <c r="F77" s="29">
        <f t="shared" si="12"/>
        <v>22498.21052631579</v>
      </c>
      <c r="G77" s="28">
        <f t="shared" si="13"/>
        <v>120.1625</v>
      </c>
      <c r="H77" s="28">
        <f t="shared" si="14"/>
        <v>865.17</v>
      </c>
    </row>
    <row r="78" spans="1:8" ht="15" customHeight="1">
      <c r="A78" s="8">
        <v>1635</v>
      </c>
      <c r="B78" s="9">
        <f t="shared" si="8"/>
        <v>211.16774193548386</v>
      </c>
      <c r="C78" s="33">
        <f t="shared" si="10"/>
        <v>9277.521408674891</v>
      </c>
      <c r="D78" s="9">
        <f t="shared" si="11"/>
        <v>1085.0902232368292</v>
      </c>
      <c r="E78" s="9">
        <f t="shared" si="9"/>
        <v>255.5791021673524</v>
      </c>
      <c r="F78" s="29">
        <f t="shared" si="12"/>
        <v>24519.08947368421</v>
      </c>
      <c r="G78" s="28">
        <f t="shared" si="13"/>
        <v>130.96249999999998</v>
      </c>
      <c r="H78" s="28">
        <f t="shared" si="14"/>
        <v>942.93</v>
      </c>
    </row>
    <row r="79" spans="1:8" ht="15" customHeight="1">
      <c r="A79" s="8">
        <v>1825</v>
      </c>
      <c r="B79" s="9">
        <f t="shared" si="8"/>
        <v>235.6838709677419</v>
      </c>
      <c r="C79" s="33">
        <f t="shared" si="10"/>
        <v>10352.726343016315</v>
      </c>
      <c r="D79" s="9">
        <f t="shared" si="11"/>
        <v>1210.8451863176974</v>
      </c>
      <c r="E79" s="9">
        <f t="shared" si="9"/>
        <v>285.19907281036683</v>
      </c>
      <c r="F79" s="29">
        <f t="shared" si="12"/>
        <v>27363.28947368421</v>
      </c>
      <c r="G79" s="28">
        <f t="shared" si="13"/>
        <v>146.16250000000002</v>
      </c>
      <c r="H79" s="28">
        <f t="shared" si="14"/>
        <v>1052.3700000000001</v>
      </c>
    </row>
    <row r="80" spans="1:8" ht="15" customHeight="1">
      <c r="A80" s="8">
        <v>2000</v>
      </c>
      <c r="B80" s="9">
        <f>((A80*1.6*0.5*20500)/(127100))+0.2</f>
        <v>258.26451612903224</v>
      </c>
      <c r="C80" s="33">
        <f t="shared" si="10"/>
        <v>11343.046677278155</v>
      </c>
      <c r="D80" s="9">
        <f t="shared" si="11"/>
        <v>1326.672125997445</v>
      </c>
      <c r="E80" s="9">
        <f t="shared" si="9"/>
        <v>312.4806247184065</v>
      </c>
      <c r="F80" s="29">
        <f t="shared" si="12"/>
        <v>29982.947368421053</v>
      </c>
      <c r="G80" s="28">
        <f t="shared" si="13"/>
        <v>160.1625</v>
      </c>
      <c r="H80" s="28">
        <f t="shared" si="14"/>
        <v>1153.17</v>
      </c>
    </row>
  </sheetData>
  <printOptions horizontalCentered="1"/>
  <pageMargins left="0.75" right="0.75" top="0.5" bottom="0.5" header="0.5" footer="0.5"/>
  <pageSetup horizontalDpi="600" verticalDpi="600" orientation="portrait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Warren Buchter</dc:creator>
  <cp:keywords/>
  <dc:description/>
  <cp:lastModifiedBy>vaughan</cp:lastModifiedBy>
  <cp:lastPrinted>2003-02-13T15:54:47Z</cp:lastPrinted>
  <dcterms:created xsi:type="dcterms:W3CDTF">2000-01-26T17:05:14Z</dcterms:created>
  <dcterms:modified xsi:type="dcterms:W3CDTF">2008-06-05T13:43:36Z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1984844047</vt:i4>
  </property>
  <property fmtid="{D5CDD505-2E9C-101B-9397-08002B2CF9AE}" pid="3" name="_EmailSubject">
    <vt:lpwstr>Phase 2 K&amp;B Radio Site Drawing</vt:lpwstr>
  </property>
  <property fmtid="{D5CDD505-2E9C-101B-9397-08002B2CF9AE}" pid="4" name="_AuthorEmail">
    <vt:lpwstr>harrywoodworth@motorola.com</vt:lpwstr>
  </property>
  <property fmtid="{D5CDD505-2E9C-101B-9397-08002B2CF9AE}" pid="5" name="_AuthorEmailDisplayName">
    <vt:lpwstr>Woodworth Harry-ESSA02</vt:lpwstr>
  </property>
  <property fmtid="{D5CDD505-2E9C-101B-9397-08002B2CF9AE}" pid="6" name="_NewReviewCycle">
    <vt:lpwstr/>
  </property>
  <property fmtid="{D5CDD505-2E9C-101B-9397-08002B2CF9AE}" pid="7" name="_PreviousAdHocReviewCycleID">
    <vt:i4>1711524268</vt:i4>
  </property>
</Properties>
</file>